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activeTab="3"/>
  </bookViews>
  <sheets>
    <sheet name="Table F1A" sheetId="1" r:id="rId1"/>
    <sheet name="Instructions" sheetId="2" r:id="rId2"/>
    <sheet name="Sample" sheetId="3" r:id="rId3"/>
    <sheet name="Use Terms" sheetId="4" r:id="rId4"/>
  </sheets>
  <definedNames/>
  <calcPr fullCalcOnLoad="1"/>
</workbook>
</file>

<file path=xl/sharedStrings.xml><?xml version="1.0" encoding="utf-8"?>
<sst xmlns="http://schemas.openxmlformats.org/spreadsheetml/2006/main" count="173" uniqueCount="101">
  <si>
    <t>Sym-bol</t>
  </si>
  <si>
    <t>Description</t>
  </si>
  <si>
    <t>Units</t>
  </si>
  <si>
    <t>Calculations here are based on the requirements of 46 CFR 173.095</t>
  </si>
  <si>
    <t>T</t>
  </si>
  <si>
    <t>D</t>
  </si>
  <si>
    <r>
      <t>KM</t>
    </r>
    <r>
      <rPr>
        <vertAlign val="subscript"/>
        <sz val="8"/>
        <rFont val="Arial"/>
        <family val="2"/>
      </rPr>
      <t>T</t>
    </r>
  </si>
  <si>
    <t>d</t>
  </si>
  <si>
    <t>f</t>
  </si>
  <si>
    <t>B</t>
  </si>
  <si>
    <t>h</t>
  </si>
  <si>
    <t>s</t>
  </si>
  <si>
    <t>-</t>
  </si>
  <si>
    <t>P</t>
  </si>
  <si>
    <t>N</t>
  </si>
  <si>
    <t>K</t>
  </si>
  <si>
    <r>
      <t>GM</t>
    </r>
    <r>
      <rPr>
        <vertAlign val="subscript"/>
        <sz val="8"/>
        <rFont val="Arial"/>
        <family val="2"/>
      </rPr>
      <t>r</t>
    </r>
  </si>
  <si>
    <t>KG</t>
  </si>
  <si>
    <r>
      <t>N•(P•D)</t>
    </r>
    <r>
      <rPr>
        <vertAlign val="superscript"/>
        <sz val="8"/>
        <rFont val="Arial"/>
        <family val="2"/>
      </rPr>
      <t>(2/3)</t>
    </r>
    <r>
      <rPr>
        <sz val="8"/>
        <rFont val="Arial"/>
        <family val="2"/>
      </rPr>
      <t>•(s)•h / [K•</t>
    </r>
    <r>
      <rPr>
        <sz val="8"/>
        <rFont val="Symbol"/>
        <family val="1"/>
      </rPr>
      <t>D</t>
    </r>
    <r>
      <rPr>
        <sz val="8"/>
        <rFont val="Arial"/>
        <family val="2"/>
      </rPr>
      <t>(f/B)]</t>
    </r>
  </si>
  <si>
    <t>Minimum Freeboard, along entire length of vessel (assumed to occur at amidships), where f = d - T</t>
  </si>
  <si>
    <r>
      <t xml:space="preserve">Vessel: M/T </t>
    </r>
    <r>
      <rPr>
        <i/>
        <sz val="9"/>
        <color indexed="10"/>
        <rFont val="Arial"/>
        <family val="2"/>
      </rPr>
      <t>TugName</t>
    </r>
    <r>
      <rPr>
        <sz val="9"/>
        <rFont val="Arial"/>
        <family val="2"/>
      </rPr>
      <t xml:space="preserve">, </t>
    </r>
    <r>
      <rPr>
        <i/>
        <sz val="9"/>
        <color indexed="10"/>
        <rFont val="Arial"/>
        <family val="2"/>
      </rPr>
      <t>TugLength</t>
    </r>
    <r>
      <rPr>
        <sz val="9"/>
        <rFont val="Arial"/>
        <family val="2"/>
      </rPr>
      <t xml:space="preserve"> m, Z-Drive Tug</t>
    </r>
  </si>
  <si>
    <r>
      <t xml:space="preserve">Operator: </t>
    </r>
    <r>
      <rPr>
        <i/>
        <sz val="9"/>
        <color indexed="10"/>
        <rFont val="Arial"/>
        <family val="2"/>
      </rPr>
      <t>Your Client Name</t>
    </r>
  </si>
  <si>
    <t>q</t>
  </si>
  <si>
    <t>Limiting Angle Between Z Drive Units, as per Figure F1A</t>
  </si>
  <si>
    <t>degrees</t>
  </si>
  <si>
    <t>Maximum Vertical Distance from Propeller Shaft Center to Towing Bitts</t>
  </si>
  <si>
    <t>Moulded Beam, from Lines Drawing</t>
  </si>
  <si>
    <t>Depth to top of Freeboard Deck, at lowest point along length</t>
  </si>
  <si>
    <t>Keel to Metacenter, obtained from Curves of Form</t>
  </si>
  <si>
    <t>Displacement, obtained from Curves of Form</t>
  </si>
  <si>
    <t>Draft at LCF, or level keel Draft</t>
  </si>
  <si>
    <t>number of propellers</t>
  </si>
  <si>
    <r>
      <t>Maximum Allowable VCG, 
where KG = KM</t>
    </r>
    <r>
      <rPr>
        <vertAlign val="subscript"/>
        <sz val="8"/>
        <rFont val="Arial"/>
        <family val="2"/>
      </rPr>
      <t>T</t>
    </r>
    <r>
      <rPr>
        <sz val="8"/>
        <rFont val="Arial"/>
        <family val="2"/>
      </rPr>
      <t>-GM</t>
    </r>
    <r>
      <rPr>
        <vertAlign val="subscript"/>
        <sz val="8"/>
        <rFont val="Arial"/>
        <family val="2"/>
      </rPr>
      <t>r</t>
    </r>
  </si>
  <si>
    <t>shaft power per shaft, at the engine</t>
  </si>
  <si>
    <t>HP</t>
  </si>
  <si>
    <t>propeller diameter</t>
  </si>
  <si>
    <r>
      <t>Special Fraction that specifically applies to Z-Drive tugs, as per s = (1+cos</t>
    </r>
    <r>
      <rPr>
        <sz val="8"/>
        <rFont val="Symbol"/>
        <family val="1"/>
      </rPr>
      <t>q</t>
    </r>
    <r>
      <rPr>
        <sz val="8"/>
        <rFont val="Arial"/>
        <family val="2"/>
      </rPr>
      <t>) / 2</t>
    </r>
  </si>
  <si>
    <t>Instructions for Usage (Revised 6/25/04)</t>
  </si>
  <si>
    <t>Important First Steps</t>
  </si>
  <si>
    <t>Inputs and Outputs</t>
  </si>
  <si>
    <r>
      <t>·</t>
    </r>
    <r>
      <rPr>
        <sz val="7"/>
        <rFont val="Times New Roman"/>
        <family val="1"/>
      </rPr>
      <t xml:space="preserve">         </t>
    </r>
    <r>
      <rPr>
        <sz val="10"/>
        <rFont val="Times New Roman"/>
        <family val="1"/>
      </rPr>
      <t xml:space="preserve">The following inputs are required </t>
    </r>
    <r>
      <rPr>
        <b/>
        <sz val="10"/>
        <rFont val="Times New Roman"/>
        <family val="1"/>
      </rPr>
      <t>for each draft</t>
    </r>
    <r>
      <rPr>
        <sz val="10"/>
        <rFont val="Times New Roman"/>
        <family val="1"/>
      </rPr>
      <t>:</t>
    </r>
  </si>
  <si>
    <r>
      <t>·</t>
    </r>
    <r>
      <rPr>
        <sz val="7"/>
        <rFont val="Times New Roman"/>
        <family val="1"/>
      </rPr>
      <t xml:space="preserve">         </t>
    </r>
    <r>
      <rPr>
        <sz val="10"/>
        <rFont val="Times New Roman"/>
        <family val="1"/>
      </rPr>
      <t xml:space="preserve">Characteristics of Vessel </t>
    </r>
    <r>
      <rPr>
        <b/>
        <sz val="10"/>
        <rFont val="Times New Roman"/>
        <family val="1"/>
      </rPr>
      <t>irrespective of draft</t>
    </r>
    <r>
      <rPr>
        <sz val="10"/>
        <rFont val="Times New Roman"/>
        <family val="1"/>
      </rPr>
      <t>:</t>
    </r>
  </si>
  <si>
    <r>
      <t>o</t>
    </r>
    <r>
      <rPr>
        <sz val="7"/>
        <rFont val="Times New Roman"/>
        <family val="1"/>
      </rPr>
      <t xml:space="preserve">        </t>
    </r>
    <r>
      <rPr>
        <b/>
        <sz val="10"/>
        <rFont val="Times New Roman"/>
        <family val="1"/>
      </rPr>
      <t>B</t>
    </r>
    <r>
      <rPr>
        <sz val="10"/>
        <rFont val="Times New Roman"/>
        <family val="1"/>
      </rPr>
      <t>, Moulded Beam, feet</t>
    </r>
  </si>
  <si>
    <r>
      <t>o</t>
    </r>
    <r>
      <rPr>
        <sz val="7"/>
        <rFont val="Times New Roman"/>
        <family val="1"/>
      </rPr>
      <t xml:space="preserve">        </t>
    </r>
    <r>
      <rPr>
        <b/>
        <sz val="10"/>
        <rFont val="Symbol"/>
        <family val="1"/>
      </rPr>
      <t>h</t>
    </r>
    <r>
      <rPr>
        <sz val="10"/>
        <rFont val="Times New Roman"/>
        <family val="1"/>
      </rPr>
      <t>, efficiency of Z-Drive between engine and propeller, in range of 0.95 to 0.98 according to McGowen &amp; Meyer paper listed in references below</t>
    </r>
  </si>
  <si>
    <r>
      <t>o</t>
    </r>
    <r>
      <rPr>
        <sz val="7"/>
        <rFont val="Times New Roman"/>
        <family val="1"/>
      </rPr>
      <t xml:space="preserve">        </t>
    </r>
    <r>
      <rPr>
        <b/>
        <sz val="10"/>
        <rFont val="Times New Roman"/>
        <family val="1"/>
      </rPr>
      <t>N</t>
    </r>
    <r>
      <rPr>
        <sz val="10"/>
        <rFont val="Times New Roman"/>
        <family val="1"/>
      </rPr>
      <t>, Number of Propellers, non dimensional value</t>
    </r>
  </si>
  <si>
    <r>
      <t>o</t>
    </r>
    <r>
      <rPr>
        <sz val="7"/>
        <rFont val="Times New Roman"/>
        <family val="1"/>
      </rPr>
      <t xml:space="preserve">        </t>
    </r>
    <r>
      <rPr>
        <sz val="10"/>
        <rFont val="Times New Roman"/>
        <family val="1"/>
      </rPr>
      <t>Name of Vessel</t>
    </r>
  </si>
  <si>
    <r>
      <t>o</t>
    </r>
    <r>
      <rPr>
        <sz val="7"/>
        <rFont val="Times New Roman"/>
        <family val="1"/>
      </rPr>
      <t xml:space="preserve">        </t>
    </r>
    <r>
      <rPr>
        <sz val="10"/>
        <rFont val="Times New Roman"/>
        <family val="1"/>
      </rPr>
      <t>Name of Firm Operating Vessel</t>
    </r>
  </si>
  <si>
    <r>
      <t>·</t>
    </r>
    <r>
      <rPr>
        <sz val="7"/>
        <rFont val="Times New Roman"/>
        <family val="1"/>
      </rPr>
      <t xml:space="preserve">         </t>
    </r>
    <r>
      <rPr>
        <sz val="10"/>
        <rFont val="Times New Roman"/>
        <family val="1"/>
      </rPr>
      <t>Characteristics required irrespective of vessel:</t>
    </r>
  </si>
  <si>
    <r>
      <t>·</t>
    </r>
    <r>
      <rPr>
        <sz val="7"/>
        <rFont val="Times New Roman"/>
        <family val="1"/>
      </rPr>
      <t xml:space="preserve">         </t>
    </r>
    <r>
      <rPr>
        <b/>
        <sz val="10"/>
        <rFont val="Times New Roman"/>
        <family val="1"/>
      </rPr>
      <t>s</t>
    </r>
    <r>
      <rPr>
        <sz val="10"/>
        <rFont val="Times New Roman"/>
        <family val="1"/>
      </rPr>
      <t>, Modified Factor that applies specifically to Z-Drive Tugs, non dimensional value</t>
    </r>
  </si>
  <si>
    <t>Final Steps</t>
  </si>
  <si>
    <t xml:space="preserve"> Suggested Reading:</t>
  </si>
  <si>
    <r>
      <t>·</t>
    </r>
    <r>
      <rPr>
        <sz val="7"/>
        <rFont val="Times New Roman"/>
        <family val="1"/>
      </rPr>
      <t xml:space="preserve">         </t>
    </r>
    <r>
      <rPr>
        <b/>
        <sz val="10"/>
        <rFont val="Times New Roman"/>
        <family val="1"/>
      </rPr>
      <t>Subchapter S - Subdivision and Stability</t>
    </r>
    <r>
      <rPr>
        <sz val="10"/>
        <rFont val="Times New Roman"/>
        <family val="1"/>
      </rPr>
      <t>, Title 46 Shipping, USCG</t>
    </r>
  </si>
  <si>
    <r>
      <t>·</t>
    </r>
    <r>
      <rPr>
        <sz val="7"/>
        <rFont val="Times New Roman"/>
        <family val="1"/>
      </rPr>
      <t xml:space="preserve">         </t>
    </r>
    <r>
      <rPr>
        <sz val="10"/>
        <rFont val="Times New Roman"/>
        <family val="1"/>
      </rPr>
      <t xml:space="preserve">Procedure H1-04, </t>
    </r>
    <r>
      <rPr>
        <b/>
        <sz val="10"/>
        <rFont val="Times New Roman"/>
        <family val="1"/>
      </rPr>
      <t>MSC Guidelines for Review of Stability for Uninspected Tugboats (C)</t>
    </r>
    <r>
      <rPr>
        <sz val="10"/>
        <rFont val="Times New Roman"/>
        <family val="1"/>
      </rPr>
      <t>, dated 3/21/00, USCG, Washington D. C.</t>
    </r>
  </si>
  <si>
    <r>
      <t>·</t>
    </r>
    <r>
      <rPr>
        <sz val="7"/>
        <rFont val="Times New Roman"/>
        <family val="1"/>
      </rPr>
      <t xml:space="preserve">         </t>
    </r>
    <r>
      <rPr>
        <sz val="10"/>
        <rFont val="Times New Roman"/>
        <family val="1"/>
      </rPr>
      <t xml:space="preserve">COMDTINST M16000.9, </t>
    </r>
    <r>
      <rPr>
        <b/>
        <sz val="10"/>
        <rFont val="Times New Roman"/>
        <family val="1"/>
      </rPr>
      <t>Marine Safety Manual, Volume IV</t>
    </r>
    <r>
      <rPr>
        <sz val="10"/>
        <rFont val="Times New Roman"/>
        <family val="1"/>
      </rPr>
      <t>, Sections 6.C.1, 6.E.1b. &amp; 6.E.2, United States Coast Guard, Washington, D. C.</t>
    </r>
  </si>
  <si>
    <r>
      <t>·</t>
    </r>
    <r>
      <rPr>
        <sz val="7"/>
        <rFont val="Times New Roman"/>
        <family val="1"/>
      </rPr>
      <t xml:space="preserve">         </t>
    </r>
    <r>
      <rPr>
        <sz val="10"/>
        <rFont val="Times New Roman"/>
        <family val="1"/>
      </rPr>
      <t xml:space="preserve">NAVIC 12-83, </t>
    </r>
    <r>
      <rPr>
        <b/>
        <sz val="10"/>
        <rFont val="Times New Roman"/>
        <family val="1"/>
      </rPr>
      <t>Intact Stability of Towing and Fishing Vessels, Research Results</t>
    </r>
    <r>
      <rPr>
        <sz val="10"/>
        <rFont val="Times New Roman"/>
        <family val="1"/>
      </rPr>
      <t>, dated 15 Nov. 1983, United States Coast Guard, Washington, D. C.</t>
    </r>
  </si>
  <si>
    <r>
      <t>·</t>
    </r>
    <r>
      <rPr>
        <sz val="7"/>
        <rFont val="Times New Roman"/>
        <family val="1"/>
      </rPr>
      <t xml:space="preserve">         </t>
    </r>
    <r>
      <rPr>
        <sz val="10"/>
        <rFont val="Times New Roman"/>
        <family val="1"/>
      </rPr>
      <t>McGowen, John F., &amp; Meyer, Richard B., Has Stability Delayed the Delivery of Your Tug?, Marine Technology, January 1980, 6 pages, SNAME, Jersey City, N. J..  </t>
    </r>
  </si>
  <si>
    <r>
      <t>·</t>
    </r>
    <r>
      <rPr>
        <sz val="7"/>
        <rFont val="Times New Roman"/>
        <family val="1"/>
      </rPr>
      <t xml:space="preserve">         </t>
    </r>
    <r>
      <rPr>
        <sz val="10"/>
        <rFont val="Times New Roman"/>
        <family val="1"/>
      </rPr>
      <t>Principles of Naval Architecture, by SNAME, Jersey City, N. J.</t>
    </r>
  </si>
  <si>
    <r>
      <t>o</t>
    </r>
    <r>
      <rPr>
        <sz val="7"/>
        <rFont val="Times New Roman"/>
        <family val="1"/>
      </rPr>
      <t xml:space="preserve">        </t>
    </r>
    <r>
      <rPr>
        <b/>
        <sz val="10"/>
        <rFont val="Symbol"/>
        <family val="1"/>
      </rPr>
      <t>q</t>
    </r>
    <r>
      <rPr>
        <sz val="10"/>
        <rFont val="Times New Roman"/>
        <family val="1"/>
      </rPr>
      <t xml:space="preserve">, Angle between lines shown in Figure F1A (plan view), degrees.  First line is drawn between vertical axes of Z-Drives.  Second line is drawn along </t>
    </r>
  </si>
  <si>
    <t>the closest slipstream edge of the Z-Drive unit behind the unit facing directly athwartships (transverse).</t>
  </si>
  <si>
    <t>You will need it for future reference.</t>
  </si>
  <si>
    <t>then selecting delete.</t>
  </si>
  <si>
    <t xml:space="preserve">Subchapter S - Subdivision and Stability.  Several drafts, over the vessel's range of operation, are evaluated in this template.  </t>
  </si>
  <si>
    <t xml:space="preserve">2.  These calculations apply specifically to vessels equipped with Z-Drives.  This includes tractor tugs, OSVs, workboats and fish boats.  They do not apply </t>
  </si>
  <si>
    <t xml:space="preserve">to tugs, offshore supply vessels, workboats, fish boats or tractor tugs that are conventionally shafted, or with vertical axis propulsion (Voith-Schneider) tugs, </t>
  </si>
  <si>
    <t>or with paddle wheels.</t>
  </si>
  <si>
    <t>These dynamic requirements are covered in another template.  The dynamic criterion is often less stringent than the static requirements contained in this template.</t>
  </si>
  <si>
    <r>
      <t xml:space="preserve">4.  Use the </t>
    </r>
    <r>
      <rPr>
        <b/>
        <sz val="12"/>
        <rFont val="Times New Roman"/>
        <family val="1"/>
      </rPr>
      <t>File | Save As</t>
    </r>
    <r>
      <rPr>
        <sz val="12"/>
        <rFont val="Times New Roman"/>
        <family val="1"/>
      </rPr>
      <t xml:space="preserve"> to save this spreadsheet under another name.  Do this so that the original file with the example and instructions remains  intact.  </t>
    </r>
  </si>
  <si>
    <r>
      <t xml:space="preserve">5.  Read through the </t>
    </r>
    <r>
      <rPr>
        <b/>
        <sz val="12"/>
        <rFont val="Times New Roman"/>
        <family val="1"/>
      </rPr>
      <t>Use Terms</t>
    </r>
    <r>
      <rPr>
        <sz val="12"/>
        <rFont val="Times New Roman"/>
        <family val="1"/>
      </rPr>
      <t xml:space="preserve"> and the </t>
    </r>
    <r>
      <rPr>
        <b/>
        <sz val="12"/>
        <rFont val="Times New Roman"/>
        <family val="1"/>
      </rPr>
      <t>entire Instructions</t>
    </r>
    <r>
      <rPr>
        <sz val="12"/>
        <rFont val="Times New Roman"/>
        <family val="1"/>
      </rPr>
      <t xml:space="preserve"> on this page.  Then remove these pages by right mouse clicking each of their tabs and </t>
    </r>
  </si>
  <si>
    <r>
      <t xml:space="preserve">6.  Review the </t>
    </r>
    <r>
      <rPr>
        <b/>
        <sz val="12"/>
        <rFont val="Times New Roman"/>
        <family val="1"/>
      </rPr>
      <t>Example</t>
    </r>
    <r>
      <rPr>
        <sz val="12"/>
        <rFont val="Times New Roman"/>
        <family val="1"/>
      </rPr>
      <t xml:space="preserve"> spreadsheet and then remove it by right mouse clicking their tabs on the bottom of the spreadsheet, and then selecting delete.</t>
    </r>
  </si>
  <si>
    <r>
      <t xml:space="preserve">7.  </t>
    </r>
    <r>
      <rPr>
        <b/>
        <sz val="12"/>
        <rFont val="Times New Roman"/>
        <family val="1"/>
      </rPr>
      <t>Save</t>
    </r>
    <r>
      <rPr>
        <sz val="12"/>
        <rFont val="Times New Roman"/>
        <family val="1"/>
      </rPr>
      <t xml:space="preserve"> the modified file.  You are saving only the spreadsheet without any data.</t>
    </r>
  </si>
  <si>
    <r>
      <t xml:space="preserve">8.  Go into </t>
    </r>
    <r>
      <rPr>
        <b/>
        <sz val="12"/>
        <rFont val="Times New Roman"/>
        <family val="1"/>
      </rPr>
      <t>File | Print Preview | Setup</t>
    </r>
    <r>
      <rPr>
        <sz val="12"/>
        <rFont val="Times New Roman"/>
        <family val="1"/>
      </rPr>
      <t xml:space="preserve"> and select the print settings that you desire.</t>
    </r>
  </si>
  <si>
    <r>
      <t xml:space="preserve">9.  </t>
    </r>
    <r>
      <rPr>
        <b/>
        <sz val="12"/>
        <rFont val="Times New Roman"/>
        <family val="1"/>
      </rPr>
      <t>Save</t>
    </r>
    <r>
      <rPr>
        <sz val="12"/>
        <rFont val="Times New Roman"/>
        <family val="1"/>
      </rPr>
      <t xml:space="preserve"> the modified file again.  Your template is ready now for future use.</t>
    </r>
  </si>
  <si>
    <r>
      <t xml:space="preserve">11.  Start filling in the </t>
    </r>
    <r>
      <rPr>
        <b/>
        <sz val="12"/>
        <color indexed="10"/>
        <rFont val="Times New Roman"/>
        <family val="1"/>
      </rPr>
      <t>red text input items</t>
    </r>
    <r>
      <rPr>
        <sz val="12"/>
        <rFont val="Times New Roman"/>
        <family val="1"/>
      </rPr>
      <t xml:space="preserve"> in with your own data.  They are as follows:</t>
    </r>
  </si>
  <si>
    <r>
      <t>13.</t>
    </r>
    <r>
      <rPr>
        <sz val="7"/>
        <rFont val="Times New Roman"/>
        <family val="1"/>
      </rPr>
      <t>   </t>
    </r>
    <r>
      <rPr>
        <sz val="12"/>
        <rFont val="Times New Roman"/>
        <family val="1"/>
      </rPr>
      <t xml:space="preserve">Use the </t>
    </r>
    <r>
      <rPr>
        <b/>
        <sz val="12"/>
        <rFont val="Times New Roman"/>
        <family val="1"/>
      </rPr>
      <t>File | Save As</t>
    </r>
    <r>
      <rPr>
        <sz val="12"/>
        <rFont val="Times New Roman"/>
        <family val="1"/>
      </rPr>
      <t xml:space="preserve"> to save this new spreadsheet with data under another name.  Do this so that the blank template file remains intact.</t>
    </r>
  </si>
  <si>
    <r>
      <t xml:space="preserve">12.  The </t>
    </r>
    <r>
      <rPr>
        <b/>
        <sz val="12"/>
        <color indexed="62"/>
        <rFont val="Times New Roman"/>
        <family val="1"/>
      </rPr>
      <t>blue text output items</t>
    </r>
    <r>
      <rPr>
        <sz val="12"/>
        <rFont val="Times New Roman"/>
        <family val="1"/>
      </rPr>
      <t xml:space="preserve"> are the results that this spreadsheet automatically generates.  They are as follows:</t>
    </r>
  </si>
  <si>
    <r>
      <t xml:space="preserve">10.  Make a </t>
    </r>
    <r>
      <rPr>
        <b/>
        <sz val="12"/>
        <rFont val="Times New Roman"/>
        <family val="1"/>
      </rPr>
      <t>scaled drawing in plan view</t>
    </r>
    <r>
      <rPr>
        <sz val="12"/>
        <rFont val="Times New Roman"/>
        <family val="1"/>
      </rPr>
      <t xml:space="preserve"> of vessel's actual Z-drives in the arrangement shown in Figure F1A.  This scaled drawing</t>
    </r>
  </si>
  <si>
    <t>is used to determine the Z-Drive intercept angle required for these calculations.</t>
  </si>
  <si>
    <r>
      <t>o</t>
    </r>
    <r>
      <rPr>
        <sz val="7"/>
        <rFont val="Times New Roman"/>
        <family val="1"/>
      </rPr>
      <t xml:space="preserve">        </t>
    </r>
    <r>
      <rPr>
        <b/>
        <sz val="10"/>
        <rFont val="Times New Roman"/>
        <family val="1"/>
      </rPr>
      <t>HP</t>
    </r>
    <r>
      <rPr>
        <sz val="10"/>
        <rFont val="Times New Roman"/>
        <family val="1"/>
      </rPr>
      <t>, shaft power per shaft, at the engine, horsepower</t>
    </r>
  </si>
  <si>
    <r>
      <t>o</t>
    </r>
    <r>
      <rPr>
        <sz val="7"/>
        <rFont val="Times New Roman"/>
        <family val="1"/>
      </rPr>
      <t xml:space="preserve">        </t>
    </r>
    <r>
      <rPr>
        <b/>
        <sz val="10"/>
        <rFont val="Symbol"/>
        <family val="1"/>
      </rPr>
      <t>D</t>
    </r>
    <r>
      <rPr>
        <sz val="10"/>
        <rFont val="Times New Roman"/>
        <family val="1"/>
      </rPr>
      <t>, Displacement, long tons</t>
    </r>
  </si>
  <si>
    <r>
      <t>o</t>
    </r>
    <r>
      <rPr>
        <sz val="7"/>
        <rFont val="Times New Roman"/>
        <family val="1"/>
      </rPr>
      <t xml:space="preserve">        </t>
    </r>
    <r>
      <rPr>
        <b/>
        <sz val="10"/>
        <rFont val="Times New Roman"/>
        <family val="1"/>
      </rPr>
      <t>K</t>
    </r>
    <r>
      <rPr>
        <sz val="10"/>
        <rFont val="Times New Roman"/>
        <family val="1"/>
      </rPr>
      <t>, Formula Constant for English Units, 38, non dimensional value</t>
    </r>
  </si>
  <si>
    <t>formula constant, English units</t>
  </si>
  <si>
    <t>long tons</t>
  </si>
  <si>
    <t>horsepower</t>
  </si>
  <si>
    <t>feet</t>
  </si>
  <si>
    <t>Efficiency from engine to propeller shaft, values of 0.95-0.98 typical for Z drives</t>
  </si>
  <si>
    <r>
      <t>shaft power per shaft, at the propeller, where 
P = HP·</t>
    </r>
    <r>
      <rPr>
        <sz val="8"/>
        <rFont val="Symbol"/>
        <family val="1"/>
      </rPr>
      <t>h</t>
    </r>
    <r>
      <rPr>
        <sz val="8"/>
        <rFont val="Arial"/>
        <family val="2"/>
      </rPr>
      <t xml:space="preserve"> </t>
    </r>
  </si>
  <si>
    <t>Table F1A - Towline Pull, Static Criterion (English), 46 CFR 173.090(b)</t>
  </si>
  <si>
    <t>o     Length of Vessel, feet</t>
  </si>
  <si>
    <r>
      <t>·</t>
    </r>
    <r>
      <rPr>
        <sz val="10"/>
        <rFont val="Times New Roman"/>
        <family val="1"/>
      </rPr>
      <t>     </t>
    </r>
    <r>
      <rPr>
        <b/>
        <sz val="10"/>
        <rFont val="Times New Roman"/>
        <family val="1"/>
      </rPr>
      <t> f</t>
    </r>
    <r>
      <rPr>
        <sz val="10"/>
        <rFont val="Times New Roman"/>
        <family val="1"/>
      </rPr>
      <t>, Minimum Freeboard present, feet, for each draft specified</t>
    </r>
  </si>
  <si>
    <r>
      <t>·</t>
    </r>
    <r>
      <rPr>
        <sz val="10"/>
        <rFont val="Times New Roman"/>
        <family val="1"/>
      </rPr>
      <t>     </t>
    </r>
    <r>
      <rPr>
        <b/>
        <sz val="10"/>
        <rFont val="Times New Roman"/>
        <family val="1"/>
      </rPr>
      <t>GM</t>
    </r>
    <r>
      <rPr>
        <b/>
        <vertAlign val="subscript"/>
        <sz val="10"/>
        <rFont val="Times New Roman"/>
        <family val="1"/>
      </rPr>
      <t>r</t>
    </r>
    <r>
      <rPr>
        <sz val="10"/>
        <rFont val="Times New Roman"/>
        <family val="1"/>
      </rPr>
      <t>, Required Metacentric Height, feet, for each draft specified</t>
    </r>
  </si>
  <si>
    <r>
      <t>·</t>
    </r>
    <r>
      <rPr>
        <sz val="10"/>
        <rFont val="Times New Roman"/>
        <family val="1"/>
      </rPr>
      <t xml:space="preserve">     </t>
    </r>
    <r>
      <rPr>
        <b/>
        <sz val="10"/>
        <rFont val="Times New Roman"/>
        <family val="1"/>
      </rPr>
      <t>KG</t>
    </r>
    <r>
      <rPr>
        <sz val="10"/>
        <rFont val="Times New Roman"/>
        <family val="1"/>
      </rPr>
      <t>, Maximum Allowable VCG (Vertical Center of Gravity), feet, for each draft specified</t>
    </r>
  </si>
  <si>
    <r>
      <t>o  </t>
    </r>
    <r>
      <rPr>
        <b/>
        <sz val="10"/>
        <rFont val="Times New Roman"/>
        <family val="1"/>
      </rPr>
      <t>d</t>
    </r>
    <r>
      <rPr>
        <sz val="10"/>
        <rFont val="Times New Roman"/>
        <family val="1"/>
      </rPr>
      <t>, Depth to top of Freeboard Deck, feet</t>
    </r>
  </si>
  <si>
    <r>
      <t>o  </t>
    </r>
    <r>
      <rPr>
        <b/>
        <sz val="10"/>
        <rFont val="Times New Roman"/>
        <family val="1"/>
      </rPr>
      <t>h</t>
    </r>
    <r>
      <rPr>
        <sz val="10"/>
        <rFont val="Times New Roman"/>
        <family val="1"/>
      </rPr>
      <t>, Maximum vertical distance from center of propeller shaft to towing bitts, feet</t>
    </r>
  </si>
  <si>
    <r>
      <t xml:space="preserve">o  </t>
    </r>
    <r>
      <rPr>
        <b/>
        <sz val="10"/>
        <rFont val="Times New Roman"/>
        <family val="1"/>
      </rPr>
      <t>D</t>
    </r>
    <r>
      <rPr>
        <sz val="10"/>
        <rFont val="Times New Roman"/>
        <family val="1"/>
      </rPr>
      <t>, propeller diameter, feet</t>
    </r>
  </si>
  <si>
    <r>
      <t xml:space="preserve">o  </t>
    </r>
    <r>
      <rPr>
        <b/>
        <sz val="10"/>
        <rFont val="Times New Roman"/>
        <family val="1"/>
      </rPr>
      <t>T</t>
    </r>
    <r>
      <rPr>
        <sz val="10"/>
        <rFont val="Times New Roman"/>
        <family val="1"/>
      </rPr>
      <t>, Draft, feet (over operational range of tug)</t>
    </r>
  </si>
  <si>
    <r>
      <t>o  </t>
    </r>
    <r>
      <rPr>
        <b/>
        <sz val="10"/>
        <rFont val="Times New Roman"/>
        <family val="1"/>
      </rPr>
      <t>KM</t>
    </r>
    <r>
      <rPr>
        <b/>
        <vertAlign val="subscript"/>
        <sz val="10"/>
        <rFont val="Times New Roman"/>
        <family val="1"/>
      </rPr>
      <t>T</t>
    </r>
    <r>
      <rPr>
        <sz val="10"/>
        <rFont val="Times New Roman"/>
        <family val="1"/>
      </rPr>
      <t>, Height from Keel to Metacenter, feet</t>
    </r>
  </si>
  <si>
    <t>Table F1A - Towline Pull, Static Criterion (English), 46 CFR 173.095(b)</t>
  </si>
  <si>
    <t xml:space="preserve">1.  This template computes the static (metacentric height) towline pull requirements for vessels that are equipped to tow.  It is based on 46 CFR 173.095(b) of </t>
  </si>
  <si>
    <t xml:space="preserve">3.  Note there are also dynamic (moment area) requirements contained within 46 CFR 173.095.  A tow vessel may alternatively comply with these dynamic requirements.  </t>
  </si>
  <si>
    <r>
      <t>·</t>
    </r>
    <r>
      <rPr>
        <sz val="7"/>
        <rFont val="Times New Roman"/>
        <family val="1"/>
      </rPr>
      <t xml:space="preserve">         </t>
    </r>
    <r>
      <rPr>
        <b/>
        <sz val="10"/>
        <rFont val="Times New Roman"/>
        <family val="1"/>
      </rPr>
      <t>P</t>
    </r>
    <r>
      <rPr>
        <sz val="10"/>
        <rFont val="Times New Roman"/>
        <family val="1"/>
      </rPr>
      <t>, shaft power per shaft, at the propeller, horsepower</t>
    </r>
  </si>
  <si>
    <r>
      <t>·</t>
    </r>
    <r>
      <rPr>
        <sz val="7"/>
        <rFont val="Times New Roman"/>
        <family val="1"/>
      </rPr>
      <t xml:space="preserve">         </t>
    </r>
    <r>
      <rPr>
        <sz val="10"/>
        <rFont val="Times New Roman"/>
        <family val="1"/>
      </rPr>
      <t>MSC Marine Technical Note - MTN 01-01 Towline Pull Criteria for Vessels Equipped with Z Drives, dated September 17, 2001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</si>
</sst>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31">
    <font>
      <sz val="10"/>
      <name val="Arial"/>
      <family val="0"/>
    </font>
    <font>
      <b/>
      <sz val="10"/>
      <name val="Arial"/>
      <family val="0"/>
    </font>
    <font>
      <i/>
      <sz val="10"/>
      <name val="Arial"/>
      <family val="0"/>
    </font>
    <font>
      <b/>
      <i/>
      <sz val="10"/>
      <name val="Arial"/>
      <family val="0"/>
    </font>
    <font>
      <sz val="8"/>
      <name val="Arial"/>
      <family val="2"/>
    </font>
    <font>
      <sz val="8"/>
      <name val="Symbol"/>
      <family val="1"/>
    </font>
    <font>
      <vertAlign val="subscript"/>
      <sz val="8"/>
      <name val="Arial"/>
      <family val="2"/>
    </font>
    <font>
      <vertAlign val="superscript"/>
      <sz val="8"/>
      <name val="Arial"/>
      <family val="2"/>
    </font>
    <font>
      <sz val="8"/>
      <color indexed="8"/>
      <name val="Arial"/>
      <family val="2"/>
    </font>
    <font>
      <sz val="9"/>
      <name val="Arial"/>
      <family val="2"/>
    </font>
    <font>
      <i/>
      <sz val="8"/>
      <color indexed="10"/>
      <name val="Arial"/>
      <family val="0"/>
    </font>
    <font>
      <b/>
      <sz val="13"/>
      <name val="Arial"/>
      <family val="2"/>
    </font>
    <font>
      <sz val="8"/>
      <color indexed="10"/>
      <name val="Arial"/>
      <family val="2"/>
    </font>
    <font>
      <i/>
      <sz val="8"/>
      <name val="Arial"/>
      <family val="0"/>
    </font>
    <font>
      <i/>
      <sz val="8"/>
      <color indexed="62"/>
      <name val="Arial"/>
      <family val="0"/>
    </font>
    <font>
      <sz val="8"/>
      <color indexed="62"/>
      <name val="Arial"/>
      <family val="2"/>
    </font>
    <font>
      <i/>
      <sz val="9"/>
      <color indexed="10"/>
      <name val="Arial"/>
      <family val="2"/>
    </font>
    <font>
      <b/>
      <i/>
      <sz val="14"/>
      <name val="Arial"/>
      <family val="2"/>
    </font>
    <font>
      <sz val="12"/>
      <name val="Times New Roman"/>
      <family val="1"/>
    </font>
    <font>
      <sz val="10"/>
      <name val="Times New Roman"/>
      <family val="1"/>
    </font>
    <font>
      <b/>
      <sz val="12"/>
      <name val="Times New Roman"/>
      <family val="1"/>
    </font>
    <font>
      <b/>
      <sz val="12"/>
      <color indexed="10"/>
      <name val="Times New Roman"/>
      <family val="1"/>
    </font>
    <font>
      <sz val="10"/>
      <name val="Symbol"/>
      <family val="1"/>
    </font>
    <font>
      <sz val="7"/>
      <name val="Times New Roman"/>
      <family val="1"/>
    </font>
    <font>
      <b/>
      <sz val="10"/>
      <name val="Times New Roman"/>
      <family val="1"/>
    </font>
    <font>
      <sz val="10"/>
      <name val="Courier New"/>
      <family val="3"/>
    </font>
    <font>
      <b/>
      <sz val="10"/>
      <name val="Symbol"/>
      <family val="1"/>
    </font>
    <font>
      <b/>
      <vertAlign val="subscript"/>
      <sz val="10"/>
      <name val="Times New Roman"/>
      <family val="1"/>
    </font>
    <font>
      <b/>
      <sz val="12"/>
      <color indexed="6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4" fillId="0" borderId="0" xfId="0" applyFont="1" applyAlignment="1">
      <alignment horizontal="center" vertical="center" wrapText="1"/>
    </xf>
    <xf numFmtId="0" fontId="11" fillId="0" borderId="1" xfId="0" applyFont="1" applyBorder="1" applyAlignment="1">
      <alignment horizontal="centerContinuous" vertical="center"/>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Continuous" vertical="center" wrapText="1"/>
    </xf>
    <xf numFmtId="0" fontId="4" fillId="0" borderId="5" xfId="0" applyFont="1" applyBorder="1" applyAlignment="1">
      <alignment horizontal="centerContinuous" vertical="center" wrapText="1"/>
    </xf>
    <xf numFmtId="0" fontId="4"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169" fontId="12" fillId="0" borderId="0" xfId="0" applyNumberFormat="1" applyFont="1" applyBorder="1" applyAlignment="1">
      <alignment horizontal="center" vertical="center" wrapText="1"/>
    </xf>
    <xf numFmtId="169" fontId="4" fillId="0" borderId="0" xfId="0" applyNumberFormat="1" applyFont="1" applyBorder="1" applyAlignment="1">
      <alignment horizontal="center" vertical="center" wrapText="1"/>
    </xf>
    <xf numFmtId="169" fontId="4" fillId="0" borderId="5" xfId="0" applyNumberFormat="1" applyFont="1" applyBorder="1" applyAlignment="1">
      <alignment horizontal="center" vertical="center" wrapText="1"/>
    </xf>
    <xf numFmtId="169" fontId="8" fillId="0" borderId="0" xfId="0" applyNumberFormat="1" applyFont="1" applyBorder="1" applyAlignment="1">
      <alignment horizontal="center" vertical="center" wrapText="1"/>
    </xf>
    <xf numFmtId="169" fontId="8" fillId="0" borderId="5"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2" fontId="12"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169" fontId="15" fillId="0" borderId="0"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2" fontId="13" fillId="0" borderId="0"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169" fontId="10" fillId="0" borderId="0" xfId="0" applyNumberFormat="1" applyFont="1" applyBorder="1" applyAlignment="1">
      <alignment horizontal="center" vertical="center" wrapText="1"/>
    </xf>
    <xf numFmtId="169" fontId="13" fillId="0" borderId="0" xfId="0" applyNumberFormat="1" applyFont="1" applyBorder="1" applyAlignment="1">
      <alignment horizontal="center" vertical="center" wrapText="1"/>
    </xf>
    <xf numFmtId="169" fontId="13" fillId="0" borderId="5" xfId="0" applyNumberFormat="1" applyFont="1" applyBorder="1" applyAlignment="1">
      <alignment horizontal="center" vertical="center" wrapText="1"/>
    </xf>
    <xf numFmtId="169" fontId="14" fillId="0" borderId="0" xfId="0" applyNumberFormat="1" applyFont="1" applyBorder="1" applyAlignment="1">
      <alignment horizontal="center" vertical="center" wrapText="1"/>
    </xf>
    <xf numFmtId="169" fontId="1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9" fontId="15" fillId="0" borderId="7" xfId="0" applyNumberFormat="1" applyFont="1" applyBorder="1" applyAlignment="1">
      <alignment horizontal="center" vertical="center" wrapText="1"/>
    </xf>
    <xf numFmtId="169" fontId="15" fillId="0" borderId="8" xfId="0" applyNumberFormat="1" applyFont="1" applyBorder="1" applyAlignment="1">
      <alignment horizontal="center" vertical="center" wrapText="1"/>
    </xf>
    <xf numFmtId="0" fontId="17" fillId="0" borderId="0" xfId="0" applyFont="1" applyAlignment="1">
      <alignment/>
    </xf>
    <xf numFmtId="0" fontId="18" fillId="0" borderId="0" xfId="0" applyFont="1" applyAlignment="1">
      <alignment/>
    </xf>
    <xf numFmtId="0" fontId="11" fillId="0" borderId="0" xfId="0" applyFont="1" applyAlignment="1">
      <alignment/>
    </xf>
    <xf numFmtId="0" fontId="19" fillId="0" borderId="0" xfId="0" applyFont="1" applyAlignment="1">
      <alignment/>
    </xf>
    <xf numFmtId="0" fontId="22" fillId="0" borderId="0" xfId="0" applyFont="1" applyAlignment="1">
      <alignment horizontal="left" indent="4"/>
    </xf>
    <xf numFmtId="0" fontId="25" fillId="0" borderId="0" xfId="0" applyFont="1" applyAlignment="1">
      <alignment horizontal="left" indent="8"/>
    </xf>
    <xf numFmtId="0" fontId="18" fillId="0" borderId="0" xfId="0" applyFont="1" applyAlignment="1">
      <alignment horizontal="left"/>
    </xf>
    <xf numFmtId="169" fontId="10" fillId="0" borderId="5" xfId="0" applyNumberFormat="1" applyFont="1" applyBorder="1" applyAlignment="1">
      <alignment horizontal="center" vertical="center" wrapText="1"/>
    </xf>
    <xf numFmtId="169" fontId="10" fillId="0" borderId="0" xfId="0" applyNumberFormat="1" applyFont="1" applyBorder="1" applyAlignment="1">
      <alignment horizontal="center" vertical="center" wrapText="1"/>
    </xf>
    <xf numFmtId="169" fontId="10" fillId="0" borderId="5"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0" fontId="19" fillId="0" borderId="0" xfId="0" applyFont="1" applyAlignment="1">
      <alignment horizontal="left" indent="8"/>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7</xdr:col>
      <xdr:colOff>228600</xdr:colOff>
      <xdr:row>0</xdr:row>
      <xdr:rowOff>3581400</xdr:rowOff>
    </xdr:to>
    <xdr:pic>
      <xdr:nvPicPr>
        <xdr:cNvPr id="1" name="Picture 3"/>
        <xdr:cNvPicPr preferRelativeResize="1">
          <a:picLocks noChangeAspect="1"/>
        </xdr:cNvPicPr>
      </xdr:nvPicPr>
      <xdr:blipFill>
        <a:blip r:embed="rId1"/>
        <a:stretch>
          <a:fillRect/>
        </a:stretch>
      </xdr:blipFill>
      <xdr:spPr>
        <a:xfrm>
          <a:off x="304800" y="0"/>
          <a:ext cx="5124450" cy="3581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7</xdr:col>
      <xdr:colOff>219075</xdr:colOff>
      <xdr:row>0</xdr:row>
      <xdr:rowOff>3609975</xdr:rowOff>
    </xdr:to>
    <xdr:pic>
      <xdr:nvPicPr>
        <xdr:cNvPr id="1" name="Picture 3"/>
        <xdr:cNvPicPr preferRelativeResize="1">
          <a:picLocks noChangeAspect="1"/>
        </xdr:cNvPicPr>
      </xdr:nvPicPr>
      <xdr:blipFill>
        <a:blip r:embed="rId1"/>
        <a:stretch>
          <a:fillRect/>
        </a:stretch>
      </xdr:blipFill>
      <xdr:spPr>
        <a:xfrm>
          <a:off x="295275" y="47625"/>
          <a:ext cx="5124450" cy="3571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19050</xdr:rowOff>
    </xdr:from>
    <xdr:to>
      <xdr:col>8</xdr:col>
      <xdr:colOff>447675</xdr:colOff>
      <xdr:row>50</xdr:row>
      <xdr:rowOff>9525</xdr:rowOff>
    </xdr:to>
    <xdr:sp>
      <xdr:nvSpPr>
        <xdr:cNvPr id="1" name="TextBox 1"/>
        <xdr:cNvSpPr txBox="1">
          <a:spLocks noChangeArrowheads="1"/>
        </xdr:cNvSpPr>
      </xdr:nvSpPr>
      <xdr:spPr>
        <a:xfrm>
          <a:off x="152400" y="180975"/>
          <a:ext cx="5172075" cy="792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and Conditions</a:t>
          </a:r>
          <a:r>
            <a:rPr lang="en-US" cap="none" sz="1000" b="0" i="0" u="none" baseline="0">
              <a:latin typeface="Arial"/>
              <a:ea typeface="Arial"/>
              <a:cs typeface="Arial"/>
            </a:rPr>
            <a:t>
</a:t>
          </a:r>
          <a:r>
            <a:rPr lang="en-US" cap="none" sz="1000" b="1" i="0" u="none" baseline="0">
              <a:latin typeface="Arial"/>
              <a:ea typeface="Arial"/>
              <a:cs typeface="Arial"/>
            </a:rPr>
            <a:t>License Terms</a:t>
          </a:r>
          <a:r>
            <a:rPr lang="en-US" cap="none" sz="1000" b="0" i="0" u="none" baseline="0">
              <a:latin typeface="Arial"/>
              <a:ea typeface="Arial"/>
              <a:cs typeface="Arial"/>
            </a:rPr>
            <a:t> – Simple general usage terms are as follows:
1.  When a template or software is purchased </a:t>
          </a:r>
          <a:r>
            <a:rPr lang="en-US" cap="none" sz="1000" b="1" i="0" u="none" baseline="0">
              <a:latin typeface="Arial"/>
              <a:ea typeface="Arial"/>
              <a:cs typeface="Arial"/>
            </a:rPr>
            <a:t>only one person</a:t>
          </a:r>
          <a:r>
            <a:rPr lang="en-US" cap="none" sz="1000" b="0" i="0" u="none" baseline="0">
              <a:latin typeface="Arial"/>
              <a:ea typeface="Arial"/>
              <a:cs typeface="Arial"/>
            </a:rPr>
            <a:t> may use it.  If more people will be using the same template or software, purchase multiple copies of the template or software equal to the amount of people using it.  For example: If five people will be using the template or software indicate five in the quantity box when making payment.
2.  A non-exclusive conditional </a:t>
          </a:r>
          <a:r>
            <a:rPr lang="en-US" cap="none" sz="1000" b="1" i="0" u="none" baseline="0">
              <a:latin typeface="Arial"/>
              <a:ea typeface="Arial"/>
              <a:cs typeface="Arial"/>
            </a:rPr>
            <a:t>license</a:t>
          </a:r>
          <a:r>
            <a:rPr lang="en-US" cap="none" sz="1000" b="0" i="0" u="none" baseline="0">
              <a:latin typeface="Arial"/>
              <a:ea typeface="Arial"/>
              <a:cs typeface="Arial"/>
            </a:rPr>
            <a:t> to use templates or software is what is being purchased on this site.  Copies of these templates and software are </a:t>
          </a:r>
          <a:r>
            <a:rPr lang="en-US" cap="none" sz="1000" b="1" i="0" u="none" baseline="0">
              <a:latin typeface="Arial"/>
              <a:ea typeface="Arial"/>
              <a:cs typeface="Arial"/>
            </a:rPr>
            <a:t>not to be sold, given away or distributed</a:t>
          </a:r>
          <a:r>
            <a:rPr lang="en-US" cap="none" sz="1000" b="0" i="0" u="none" baseline="0">
              <a:latin typeface="Arial"/>
              <a:ea typeface="Arial"/>
              <a:cs typeface="Arial"/>
            </a:rPr>
            <a:t> by anyone other than Hawaii Marine Company.  Templates and software always remain the property of Hawaii Marine Company.
3.  These products are </a:t>
          </a:r>
          <a:r>
            <a:rPr lang="en-US" cap="none" sz="1000" b="1" i="0" u="none" baseline="0">
              <a:latin typeface="Arial"/>
              <a:ea typeface="Arial"/>
              <a:cs typeface="Arial"/>
            </a:rPr>
            <a:t>non-transferable</a:t>
          </a:r>
          <a:r>
            <a:rPr lang="en-US" cap="none" sz="1000" b="0" i="0" u="none" baseline="0">
              <a:latin typeface="Arial"/>
              <a:ea typeface="Arial"/>
              <a:cs typeface="Arial"/>
            </a:rPr>
            <a:t>.  You may not purport to give anyone else rights in the templates or software.  You many not allow anyone else to have your licensed copies of templates or software.
4.  These templates are designed for preparing </a:t>
          </a:r>
          <a:r>
            <a:rPr lang="en-US" cap="none" sz="1000" b="1" i="0" u="none" baseline="0">
              <a:latin typeface="Arial"/>
              <a:ea typeface="Arial"/>
              <a:cs typeface="Arial"/>
            </a:rPr>
            <a:t>reports</a:t>
          </a:r>
          <a:r>
            <a:rPr lang="en-US" cap="none" sz="1000" b="0" i="0" u="none" baseline="0">
              <a:latin typeface="Arial"/>
              <a:ea typeface="Arial"/>
              <a:cs typeface="Arial"/>
            </a:rPr>
            <a:t> to clients, regulatory agencies, and courts.  But they may alternatively be used as a great </a:t>
          </a:r>
          <a:r>
            <a:rPr lang="en-US" cap="none" sz="1000" b="1" i="0" u="none" baseline="0">
              <a:latin typeface="Arial"/>
              <a:ea typeface="Arial"/>
              <a:cs typeface="Arial"/>
            </a:rPr>
            <a:t>learning or review aid</a:t>
          </a:r>
          <a:r>
            <a:rPr lang="en-US" cap="none" sz="1000" b="0" i="0" u="none" baseline="0">
              <a:latin typeface="Arial"/>
              <a:ea typeface="Arial"/>
              <a:cs typeface="Arial"/>
            </a:rPr>
            <a:t> or for private or confidential informational purposes.
5.  You </a:t>
          </a:r>
          <a:r>
            <a:rPr lang="en-US" cap="none" sz="1000" b="1" i="0" u="none" baseline="0">
              <a:latin typeface="Arial"/>
              <a:ea typeface="Arial"/>
              <a:cs typeface="Arial"/>
            </a:rPr>
            <a:t>enter</a:t>
          </a:r>
          <a:r>
            <a:rPr lang="en-US" cap="none" sz="1000" b="0" i="0" u="none" baseline="0">
              <a:latin typeface="Arial"/>
              <a:ea typeface="Arial"/>
              <a:cs typeface="Arial"/>
            </a:rPr>
            <a:t> the</a:t>
          </a:r>
          <a:r>
            <a:rPr lang="en-US" cap="none" sz="1000" b="1" i="0" u="none" baseline="0">
              <a:latin typeface="Arial"/>
              <a:ea typeface="Arial"/>
              <a:cs typeface="Arial"/>
            </a:rPr>
            <a:t> license agreement</a:t>
          </a:r>
          <a:r>
            <a:rPr lang="en-US" cap="none" sz="1000" b="0" i="0" u="none" baseline="0">
              <a:latin typeface="Arial"/>
              <a:ea typeface="Arial"/>
              <a:cs typeface="Arial"/>
            </a:rPr>
            <a:t> when you install or use these templates and software.  That is you are indicating your agreement to license terms on this entire web page.  If you do not agree with these terms, you may not install or use the products.
6.  Template and software users </a:t>
          </a:r>
          <a:r>
            <a:rPr lang="en-US" cap="none" sz="1000" b="1" i="0" u="none" baseline="0">
              <a:latin typeface="Arial"/>
              <a:ea typeface="Arial"/>
              <a:cs typeface="Arial"/>
            </a:rPr>
            <a:t>assume all liability</a:t>
          </a:r>
          <a:r>
            <a:rPr lang="en-US" cap="none" sz="1000" b="0" i="0" u="none" baseline="0">
              <a:latin typeface="Arial"/>
              <a:ea typeface="Arial"/>
              <a:cs typeface="Arial"/>
            </a:rPr>
            <a:t> for their usage.  It is up to the template or software user to verify that all the data they incorporate, all spreadsheet or software changes they incorporate and all initial spreadsheet and software algorithms are correct. 
</a:t>
          </a:r>
          <a:r>
            <a:rPr lang="en-US" cap="none" sz="1000" b="1" i="0" u="none" baseline="0">
              <a:latin typeface="Arial"/>
              <a:ea typeface="Arial"/>
              <a:cs typeface="Arial"/>
            </a:rPr>
            <a:t>Liability Statement</a:t>
          </a:r>
          <a:r>
            <a:rPr lang="en-US" cap="none" sz="1000" b="0" i="0" u="none" baseline="0">
              <a:latin typeface="Arial"/>
              <a:ea typeface="Arial"/>
              <a:cs typeface="Arial"/>
            </a:rPr>
            <a:t> – Hawaii Marine Company has meticulous strove to assure the accuracy and quality of these templates and software.  They are designed to significantly reduce the template user’s spreadsheet setup time or software users working time.  However, there are numerous scenarios, which could affect the results obtained from these templates and software.  For instance: the input data could be corrupt, the spreadsheet or software could be improperly modified, or some other unforeseeable conditions may occur. Therefore, the template or software user is required to independently verify that the all aspects of the spreadsheets or software are working properly.  Hawaii Marine Company assumes no liability for template or software usage including the results obtained.Notify us, at hmt@hawaii-marine.com, if you find a bug or any other inaccuracies or inconsistency in the templates, software, documentation or in this website.  Please contact us us so that we may be able to correct the problem.  Thank you.
</a:t>
          </a:r>
          <a:r>
            <a:rPr lang="en-US" cap="none" sz="1000" b="1" i="0" u="none" baseline="0">
              <a:latin typeface="Arial"/>
              <a:ea typeface="Arial"/>
              <a:cs typeface="Arial"/>
            </a:rPr>
            <a:t>Legal Disclaimer Statement</a:t>
          </a:r>
          <a:r>
            <a:rPr lang="en-US" cap="none" sz="1000" b="0" i="0" u="none" baseline="0">
              <a:latin typeface="Arial"/>
              <a:ea typeface="Arial"/>
              <a:cs typeface="Arial"/>
            </a:rPr>
            <a:t> – All templates, software, notes, documentation, pages and other information are provided "as is," without warranty of any kind, either expressed or implied, including without limitation, fitness for a particular purpose or performance.  By using the templates, software or acting on any information included within this web site, YOU AGREE TO ASSUME THE ENTIRE RISK, for any result, performance, or lack of performance, including damage to data and/or damage to property.
Neither the webmaster, site owner, agents, nor any third parties shall be liable to you, for -ANY- use of these templates, software or content (including ANY INABILITY to use), for its performance, for any incidental or consequential damages, and/or ANY claim by ANY other party.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H57"/>
  <sheetViews>
    <sheetView zoomScale="109" zoomScaleNormal="109" workbookViewId="0" topLeftCell="A2">
      <selection activeCell="E5" sqref="E5"/>
    </sheetView>
  </sheetViews>
  <sheetFormatPr defaultColWidth="9.140625" defaultRowHeight="19.5" customHeight="1"/>
  <cols>
    <col min="1" max="1" width="3.140625" style="0" customWidth="1"/>
    <col min="2" max="2" width="4.421875" style="0" customWidth="1"/>
    <col min="3" max="3" width="36.00390625" style="0" customWidth="1"/>
    <col min="4" max="4" width="9.57421875" style="0" customWidth="1"/>
    <col min="5" max="8" width="8.28125" style="0" customWidth="1"/>
  </cols>
  <sheetData>
    <row r="1" ht="306" customHeight="1" thickBot="1"/>
    <row r="2" spans="1:8" ht="19.5" customHeight="1">
      <c r="A2" s="2" t="s">
        <v>86</v>
      </c>
      <c r="B2" s="3"/>
      <c r="C2" s="3"/>
      <c r="D2" s="3"/>
      <c r="E2" s="3"/>
      <c r="F2" s="3"/>
      <c r="G2" s="3"/>
      <c r="H2" s="4"/>
    </row>
    <row r="3" spans="1:8" ht="15" customHeight="1">
      <c r="A3" s="53" t="s">
        <v>20</v>
      </c>
      <c r="B3" s="54"/>
      <c r="C3" s="54"/>
      <c r="D3" s="54"/>
      <c r="E3" s="54" t="s">
        <v>21</v>
      </c>
      <c r="F3" s="54"/>
      <c r="G3" s="54"/>
      <c r="H3" s="55"/>
    </row>
    <row r="4" spans="1:8" ht="24" customHeight="1">
      <c r="A4" s="5"/>
      <c r="B4" s="6" t="s">
        <v>0</v>
      </c>
      <c r="C4" s="6" t="s">
        <v>1</v>
      </c>
      <c r="D4" s="6" t="s">
        <v>2</v>
      </c>
      <c r="E4" s="7" t="s">
        <v>3</v>
      </c>
      <c r="F4" s="7"/>
      <c r="G4" s="7"/>
      <c r="H4" s="8"/>
    </row>
    <row r="5" spans="1:8" ht="13.5" customHeight="1">
      <c r="A5" s="9">
        <v>1</v>
      </c>
      <c r="B5" s="6" t="s">
        <v>4</v>
      </c>
      <c r="C5" s="6" t="s">
        <v>30</v>
      </c>
      <c r="D5" s="6" t="s">
        <v>83</v>
      </c>
      <c r="E5" s="10">
        <v>0</v>
      </c>
      <c r="F5" s="10">
        <v>0</v>
      </c>
      <c r="G5" s="10">
        <v>0</v>
      </c>
      <c r="H5" s="11">
        <v>0</v>
      </c>
    </row>
    <row r="6" spans="1:8" ht="13.5" customHeight="1">
      <c r="A6" s="9">
        <v>2</v>
      </c>
      <c r="B6" s="12" t="s">
        <v>5</v>
      </c>
      <c r="C6" s="6" t="s">
        <v>29</v>
      </c>
      <c r="D6" s="6" t="s">
        <v>81</v>
      </c>
      <c r="E6" s="10">
        <v>0</v>
      </c>
      <c r="F6" s="10">
        <v>0</v>
      </c>
      <c r="G6" s="10">
        <v>0</v>
      </c>
      <c r="H6" s="11">
        <v>0</v>
      </c>
    </row>
    <row r="7" spans="1:8" ht="15" customHeight="1">
      <c r="A7" s="9">
        <v>3</v>
      </c>
      <c r="B7" s="6" t="s">
        <v>6</v>
      </c>
      <c r="C7" s="6" t="s">
        <v>28</v>
      </c>
      <c r="D7" s="6" t="s">
        <v>83</v>
      </c>
      <c r="E7" s="13">
        <v>0</v>
      </c>
      <c r="F7" s="13">
        <v>0</v>
      </c>
      <c r="G7" s="13">
        <v>0</v>
      </c>
      <c r="H7" s="14">
        <v>0</v>
      </c>
    </row>
    <row r="8" spans="1:8" ht="21.75" customHeight="1">
      <c r="A8" s="9">
        <v>4</v>
      </c>
      <c r="B8" s="6" t="s">
        <v>7</v>
      </c>
      <c r="C8" s="6" t="s">
        <v>27</v>
      </c>
      <c r="D8" s="6" t="s">
        <v>83</v>
      </c>
      <c r="E8" s="49">
        <v>0</v>
      </c>
      <c r="F8" s="16">
        <f>E8</f>
        <v>0</v>
      </c>
      <c r="G8" s="16">
        <f>F8</f>
        <v>0</v>
      </c>
      <c r="H8" s="17">
        <f>G8</f>
        <v>0</v>
      </c>
    </row>
    <row r="9" spans="1:8" ht="19.5" customHeight="1">
      <c r="A9" s="9">
        <v>5</v>
      </c>
      <c r="B9" s="6" t="s">
        <v>8</v>
      </c>
      <c r="C9" s="6" t="s">
        <v>19</v>
      </c>
      <c r="D9" s="6" t="s">
        <v>83</v>
      </c>
      <c r="E9" s="18">
        <f>E8-E5</f>
        <v>0</v>
      </c>
      <c r="F9" s="18">
        <f>F8-F5</f>
        <v>0</v>
      </c>
      <c r="G9" s="18">
        <f>G8-G5</f>
        <v>0</v>
      </c>
      <c r="H9" s="19">
        <f>H8-H5</f>
        <v>0</v>
      </c>
    </row>
    <row r="10" spans="1:8" ht="15" customHeight="1">
      <c r="A10" s="9">
        <v>6</v>
      </c>
      <c r="B10" s="6" t="s">
        <v>9</v>
      </c>
      <c r="C10" s="6" t="s">
        <v>26</v>
      </c>
      <c r="D10" s="6" t="s">
        <v>83</v>
      </c>
      <c r="E10" s="49">
        <v>0</v>
      </c>
      <c r="F10" s="18">
        <f aca="true" t="shared" si="0" ref="F10:H17">E10</f>
        <v>0</v>
      </c>
      <c r="G10" s="18">
        <f t="shared" si="0"/>
        <v>0</v>
      </c>
      <c r="H10" s="19">
        <f t="shared" si="0"/>
        <v>0</v>
      </c>
    </row>
    <row r="11" spans="1:8" ht="21" customHeight="1">
      <c r="A11" s="9">
        <v>7</v>
      </c>
      <c r="B11" s="6" t="s">
        <v>10</v>
      </c>
      <c r="C11" s="6" t="s">
        <v>25</v>
      </c>
      <c r="D11" s="6" t="s">
        <v>83</v>
      </c>
      <c r="E11" s="49">
        <v>0</v>
      </c>
      <c r="F11" s="18">
        <f t="shared" si="0"/>
        <v>0</v>
      </c>
      <c r="G11" s="18">
        <f t="shared" si="0"/>
        <v>0</v>
      </c>
      <c r="H11" s="19">
        <f t="shared" si="0"/>
        <v>0</v>
      </c>
    </row>
    <row r="12" spans="1:8" ht="19.5" customHeight="1">
      <c r="A12" s="9">
        <v>8</v>
      </c>
      <c r="B12" s="12" t="s">
        <v>22</v>
      </c>
      <c r="C12" s="6" t="s">
        <v>23</v>
      </c>
      <c r="D12" s="6" t="s">
        <v>24</v>
      </c>
      <c r="E12" s="51">
        <v>0</v>
      </c>
      <c r="F12" s="23">
        <f t="shared" si="0"/>
        <v>0</v>
      </c>
      <c r="G12" s="23">
        <f t="shared" si="0"/>
        <v>0</v>
      </c>
      <c r="H12" s="24">
        <f t="shared" si="0"/>
        <v>0</v>
      </c>
    </row>
    <row r="13" spans="1:8" ht="21.75" customHeight="1">
      <c r="A13" s="9">
        <v>9</v>
      </c>
      <c r="B13" s="6" t="s">
        <v>11</v>
      </c>
      <c r="C13" s="6" t="s">
        <v>36</v>
      </c>
      <c r="D13" s="6" t="s">
        <v>12</v>
      </c>
      <c r="E13" s="25">
        <f>(1+COS(E12*PI()/180))/2</f>
        <v>1</v>
      </c>
      <c r="F13" s="18">
        <f t="shared" si="0"/>
        <v>1</v>
      </c>
      <c r="G13" s="18">
        <f t="shared" si="0"/>
        <v>1</v>
      </c>
      <c r="H13" s="19">
        <f t="shared" si="0"/>
        <v>1</v>
      </c>
    </row>
    <row r="14" spans="1:8" ht="12.75" customHeight="1">
      <c r="A14" s="9">
        <v>10</v>
      </c>
      <c r="B14" s="6" t="s">
        <v>5</v>
      </c>
      <c r="C14" s="6" t="s">
        <v>35</v>
      </c>
      <c r="D14" s="6" t="s">
        <v>83</v>
      </c>
      <c r="E14" s="10">
        <v>0</v>
      </c>
      <c r="F14" s="20">
        <f t="shared" si="0"/>
        <v>0</v>
      </c>
      <c r="G14" s="20">
        <f t="shared" si="0"/>
        <v>0</v>
      </c>
      <c r="H14" s="21">
        <f t="shared" si="0"/>
        <v>0</v>
      </c>
    </row>
    <row r="15" spans="1:8" ht="12.75" customHeight="1">
      <c r="A15" s="9">
        <v>11</v>
      </c>
      <c r="B15" s="6" t="s">
        <v>34</v>
      </c>
      <c r="C15" s="6" t="s">
        <v>33</v>
      </c>
      <c r="D15" s="6" t="s">
        <v>82</v>
      </c>
      <c r="E15" s="26">
        <v>0</v>
      </c>
      <c r="F15" s="27">
        <f t="shared" si="0"/>
        <v>0</v>
      </c>
      <c r="G15" s="27">
        <f t="shared" si="0"/>
        <v>0</v>
      </c>
      <c r="H15" s="28">
        <f t="shared" si="0"/>
        <v>0</v>
      </c>
    </row>
    <row r="16" spans="1:8" ht="19.5" customHeight="1">
      <c r="A16" s="9">
        <v>12</v>
      </c>
      <c r="B16" s="12" t="s">
        <v>10</v>
      </c>
      <c r="C16" s="6" t="s">
        <v>84</v>
      </c>
      <c r="D16" s="6" t="s">
        <v>12</v>
      </c>
      <c r="E16" s="10">
        <v>0.95</v>
      </c>
      <c r="F16" s="20">
        <f t="shared" si="0"/>
        <v>0.95</v>
      </c>
      <c r="G16" s="20">
        <f t="shared" si="0"/>
        <v>0.95</v>
      </c>
      <c r="H16" s="21">
        <f t="shared" si="0"/>
        <v>0.95</v>
      </c>
    </row>
    <row r="17" spans="1:8" ht="19.5" customHeight="1">
      <c r="A17" s="9">
        <v>13</v>
      </c>
      <c r="B17" s="6" t="s">
        <v>13</v>
      </c>
      <c r="C17" s="6" t="s">
        <v>85</v>
      </c>
      <c r="D17" s="6" t="s">
        <v>82</v>
      </c>
      <c r="E17" s="29">
        <f>E15*E16</f>
        <v>0</v>
      </c>
      <c r="F17" s="30">
        <f t="shared" si="0"/>
        <v>0</v>
      </c>
      <c r="G17" s="30">
        <f t="shared" si="0"/>
        <v>0</v>
      </c>
      <c r="H17" s="31">
        <f t="shared" si="0"/>
        <v>0</v>
      </c>
    </row>
    <row r="18" spans="1:8" ht="12" customHeight="1">
      <c r="A18" s="9">
        <v>14</v>
      </c>
      <c r="B18" s="6" t="s">
        <v>14</v>
      </c>
      <c r="C18" s="6" t="s">
        <v>31</v>
      </c>
      <c r="D18" s="6" t="s">
        <v>12</v>
      </c>
      <c r="E18" s="10">
        <v>0</v>
      </c>
      <c r="F18" s="20">
        <f>E18</f>
        <v>0</v>
      </c>
      <c r="G18" s="20">
        <f>F18</f>
        <v>0</v>
      </c>
      <c r="H18" s="21">
        <f>G18</f>
        <v>0</v>
      </c>
    </row>
    <row r="19" spans="1:8" ht="12" customHeight="1">
      <c r="A19" s="9">
        <v>15</v>
      </c>
      <c r="B19" s="6" t="s">
        <v>15</v>
      </c>
      <c r="C19" s="6" t="s">
        <v>80</v>
      </c>
      <c r="D19" s="6" t="s">
        <v>12</v>
      </c>
      <c r="E19" s="32">
        <v>38</v>
      </c>
      <c r="F19" s="33">
        <f>E19</f>
        <v>38</v>
      </c>
      <c r="G19" s="33">
        <f>E19</f>
        <v>38</v>
      </c>
      <c r="H19" s="34">
        <f>E19</f>
        <v>38</v>
      </c>
    </row>
    <row r="20" spans="1:8" ht="15.75" customHeight="1">
      <c r="A20" s="9">
        <v>16</v>
      </c>
      <c r="B20" s="6" t="s">
        <v>16</v>
      </c>
      <c r="C20" s="6" t="s">
        <v>18</v>
      </c>
      <c r="D20" s="6" t="s">
        <v>83</v>
      </c>
      <c r="E20" s="35" t="e">
        <f>(E18*((E17*E14)^(2/3))*E13*E11)/(E19*E6*E9/E10)</f>
        <v>#DIV/0!</v>
      </c>
      <c r="F20" s="35" t="e">
        <f>(F18*((F17*F14)^(2/3))*F13*F11)/(F19*F6*F9/F10)</f>
        <v>#DIV/0!</v>
      </c>
      <c r="G20" s="35" t="e">
        <f>(G18*((G17*G14)^(2/3))*G13*G11)/(G19*G6*G9/G10)</f>
        <v>#DIV/0!</v>
      </c>
      <c r="H20" s="36" t="e">
        <f>(H18*((H17*H14)^(2/3))*H13*H11)/(H19*H6*H9/H10)</f>
        <v>#DIV/0!</v>
      </c>
    </row>
    <row r="21" spans="1:8" ht="24.75" customHeight="1" thickBot="1">
      <c r="A21" s="37">
        <v>17</v>
      </c>
      <c r="B21" s="38" t="s">
        <v>17</v>
      </c>
      <c r="C21" s="38" t="s">
        <v>32</v>
      </c>
      <c r="D21" s="38" t="s">
        <v>83</v>
      </c>
      <c r="E21" s="39" t="e">
        <f>E7-E20</f>
        <v>#DIV/0!</v>
      </c>
      <c r="F21" s="39" t="e">
        <f>F7-F20</f>
        <v>#DIV/0!</v>
      </c>
      <c r="G21" s="39" t="e">
        <f>G7-G20</f>
        <v>#DIV/0!</v>
      </c>
      <c r="H21" s="40" t="e">
        <f>H7-H20</f>
        <v>#DIV/0!</v>
      </c>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57" ht="19.5" customHeight="1">
      <c r="E57" s="1"/>
    </row>
  </sheetData>
  <mergeCells count="2">
    <mergeCell ref="A3:D3"/>
    <mergeCell ref="E3:H3"/>
  </mergeCells>
  <printOptions gridLines="1" horizontalCentered="1" verticalCentered="1"/>
  <pageMargins left="0.69" right="0.56" top="0.54" bottom="0.71" header="0.27" footer="0.46"/>
  <pageSetup fitToHeight="1" fitToWidth="1" orientation="portrait" r:id="rId2"/>
  <headerFooter alignWithMargins="0">
    <oddHeader>&amp;C&amp;"Arial,Bold Italic"Your Company&amp;"Arial,Bold" Report#??-??-?? Towline Stability Calculations</oddHeader>
    <oddFooter>&amp;CPrepared by &amp;"Arial,Italic"Your Company&amp;"Arial,Regular" on &amp;D at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75"/>
  <sheetViews>
    <sheetView workbookViewId="0" topLeftCell="A66">
      <selection activeCell="A75" sqref="A75:IV75"/>
    </sheetView>
  </sheetViews>
  <sheetFormatPr defaultColWidth="9.140625" defaultRowHeight="12.75"/>
  <cols>
    <col min="1" max="1" width="3.140625" style="0" customWidth="1"/>
    <col min="2" max="2" width="14.00390625" style="0" customWidth="1"/>
    <col min="20" max="20" width="10.421875" style="0" customWidth="1"/>
  </cols>
  <sheetData>
    <row r="1" ht="18.75">
      <c r="A1" s="41" t="s">
        <v>37</v>
      </c>
    </row>
    <row r="2" ht="15.75">
      <c r="A2" s="42"/>
    </row>
    <row r="3" ht="16.5">
      <c r="A3" s="43" t="s">
        <v>1</v>
      </c>
    </row>
    <row r="5" ht="12.75">
      <c r="A5" s="44" t="s">
        <v>97</v>
      </c>
    </row>
    <row r="6" spans="1:2" ht="12.75">
      <c r="A6" s="44"/>
      <c r="B6" s="44" t="s">
        <v>61</v>
      </c>
    </row>
    <row r="7" ht="6" customHeight="1">
      <c r="A7" s="42"/>
    </row>
    <row r="8" ht="12.75">
      <c r="A8" s="44" t="s">
        <v>62</v>
      </c>
    </row>
    <row r="9" spans="1:2" ht="12.75">
      <c r="A9" s="44"/>
      <c r="B9" s="44" t="s">
        <v>63</v>
      </c>
    </row>
    <row r="10" spans="1:2" ht="12.75">
      <c r="A10" s="44"/>
      <c r="B10" s="44" t="s">
        <v>64</v>
      </c>
    </row>
    <row r="11" ht="6" customHeight="1">
      <c r="A11" s="42"/>
    </row>
    <row r="12" ht="12.75">
      <c r="A12" s="44" t="s">
        <v>98</v>
      </c>
    </row>
    <row r="13" spans="1:2" ht="12.75">
      <c r="A13" s="44"/>
      <c r="B13" s="44" t="s">
        <v>65</v>
      </c>
    </row>
    <row r="14" ht="15.75">
      <c r="A14" s="42"/>
    </row>
    <row r="15" ht="16.5">
      <c r="A15" s="43" t="s">
        <v>38</v>
      </c>
    </row>
    <row r="16" ht="6" customHeight="1">
      <c r="A16" s="42"/>
    </row>
    <row r="17" ht="15.75">
      <c r="A17" s="42" t="s">
        <v>66</v>
      </c>
    </row>
    <row r="18" spans="1:2" ht="15.75">
      <c r="A18" s="42"/>
      <c r="B18" s="42" t="s">
        <v>59</v>
      </c>
    </row>
    <row r="19" ht="15.75">
      <c r="A19" s="42"/>
    </row>
    <row r="20" ht="15.75">
      <c r="A20" s="42" t="s">
        <v>67</v>
      </c>
    </row>
    <row r="21" spans="1:2" ht="15.75">
      <c r="A21" s="42"/>
      <c r="B21" s="42" t="s">
        <v>60</v>
      </c>
    </row>
    <row r="22" ht="6" customHeight="1">
      <c r="A22" s="42"/>
    </row>
    <row r="23" ht="15.75">
      <c r="A23" s="42" t="s">
        <v>68</v>
      </c>
    </row>
    <row r="24" ht="6" customHeight="1">
      <c r="A24" s="42"/>
    </row>
    <row r="25" ht="15.75">
      <c r="A25" s="42" t="s">
        <v>69</v>
      </c>
    </row>
    <row r="26" ht="6" customHeight="1">
      <c r="A26" s="42"/>
    </row>
    <row r="27" ht="15.75">
      <c r="A27" s="42" t="s">
        <v>70</v>
      </c>
    </row>
    <row r="28" ht="6" customHeight="1">
      <c r="A28" s="42"/>
    </row>
    <row r="29" ht="15.75">
      <c r="A29" s="42" t="s">
        <v>71</v>
      </c>
    </row>
    <row r="30" ht="15.75">
      <c r="A30" s="42"/>
    </row>
    <row r="31" ht="16.5">
      <c r="A31" s="43" t="s">
        <v>39</v>
      </c>
    </row>
    <row r="32" ht="6" customHeight="1">
      <c r="A32" s="42"/>
    </row>
    <row r="33" ht="15.75">
      <c r="A33" s="42" t="s">
        <v>75</v>
      </c>
    </row>
    <row r="34" spans="1:2" ht="15.75">
      <c r="A34" s="42"/>
      <c r="B34" s="42" t="s">
        <v>76</v>
      </c>
    </row>
    <row r="35" ht="6" customHeight="1">
      <c r="A35" s="42"/>
    </row>
    <row r="36" ht="15.75">
      <c r="A36" s="42" t="s">
        <v>72</v>
      </c>
    </row>
    <row r="37" ht="12.75">
      <c r="A37" s="45" t="s">
        <v>40</v>
      </c>
    </row>
    <row r="38" ht="13.5">
      <c r="A38" s="46" t="s">
        <v>94</v>
      </c>
    </row>
    <row r="39" ht="13.5">
      <c r="A39" s="46" t="s">
        <v>78</v>
      </c>
    </row>
    <row r="40" ht="14.25">
      <c r="A40" s="46" t="s">
        <v>95</v>
      </c>
    </row>
    <row r="41" ht="12.75">
      <c r="A41" s="45" t="s">
        <v>41</v>
      </c>
    </row>
    <row r="42" ht="13.5">
      <c r="A42" s="46" t="s">
        <v>42</v>
      </c>
    </row>
    <row r="43" ht="13.5">
      <c r="A43" s="46" t="s">
        <v>91</v>
      </c>
    </row>
    <row r="44" ht="13.5">
      <c r="A44" s="46" t="s">
        <v>92</v>
      </c>
    </row>
    <row r="45" ht="13.5">
      <c r="A45" s="46" t="s">
        <v>93</v>
      </c>
    </row>
    <row r="46" ht="13.5">
      <c r="A46" s="46" t="s">
        <v>77</v>
      </c>
    </row>
    <row r="47" ht="13.5">
      <c r="A47" s="46" t="s">
        <v>43</v>
      </c>
    </row>
    <row r="48" ht="13.5">
      <c r="A48" s="46" t="s">
        <v>44</v>
      </c>
    </row>
    <row r="49" ht="13.5">
      <c r="A49" s="46" t="s">
        <v>57</v>
      </c>
    </row>
    <row r="50" spans="1:3" ht="13.5">
      <c r="A50" s="46"/>
      <c r="C50" s="44" t="s">
        <v>58</v>
      </c>
    </row>
    <row r="51" s="44" customFormat="1" ht="12.75">
      <c r="A51" s="52" t="s">
        <v>45</v>
      </c>
    </row>
    <row r="52" s="44" customFormat="1" ht="12.75">
      <c r="A52" s="52" t="s">
        <v>87</v>
      </c>
    </row>
    <row r="53" s="44" customFormat="1" ht="12.75">
      <c r="A53" s="52" t="s">
        <v>46</v>
      </c>
    </row>
    <row r="54" ht="12.75">
      <c r="A54" s="45" t="s">
        <v>47</v>
      </c>
    </row>
    <row r="55" ht="13.5">
      <c r="A55" s="46" t="s">
        <v>79</v>
      </c>
    </row>
    <row r="56" ht="6" customHeight="1">
      <c r="A56" s="42"/>
    </row>
    <row r="57" ht="15.75">
      <c r="A57" s="42" t="s">
        <v>74</v>
      </c>
    </row>
    <row r="58" ht="12.75">
      <c r="A58" s="45" t="s">
        <v>88</v>
      </c>
    </row>
    <row r="59" ht="12.75">
      <c r="A59" s="45" t="s">
        <v>48</v>
      </c>
    </row>
    <row r="60" ht="12.75">
      <c r="A60" s="45" t="s">
        <v>99</v>
      </c>
    </row>
    <row r="61" ht="14.25">
      <c r="A61" s="45" t="s">
        <v>89</v>
      </c>
    </row>
    <row r="62" ht="12.75">
      <c r="A62" s="45" t="s">
        <v>90</v>
      </c>
    </row>
    <row r="63" ht="15.75">
      <c r="A63" s="42"/>
    </row>
    <row r="64" ht="16.5">
      <c r="A64" s="43" t="s">
        <v>49</v>
      </c>
    </row>
    <row r="65" ht="6" customHeight="1">
      <c r="A65" s="42"/>
    </row>
    <row r="66" ht="15.75">
      <c r="A66" s="47" t="s">
        <v>73</v>
      </c>
    </row>
    <row r="67" ht="15.75">
      <c r="A67" s="42"/>
    </row>
    <row r="68" ht="16.5">
      <c r="A68" s="43" t="s">
        <v>50</v>
      </c>
    </row>
    <row r="69" ht="12.75">
      <c r="A69" s="45" t="s">
        <v>51</v>
      </c>
    </row>
    <row r="70" ht="12.75">
      <c r="A70" s="45" t="s">
        <v>52</v>
      </c>
    </row>
    <row r="71" ht="12.75">
      <c r="A71" s="45" t="s">
        <v>53</v>
      </c>
    </row>
    <row r="72" ht="12.75">
      <c r="A72" s="45" t="s">
        <v>55</v>
      </c>
    </row>
    <row r="73" ht="12.75">
      <c r="A73" s="45" t="s">
        <v>54</v>
      </c>
    </row>
    <row r="74" ht="12.75">
      <c r="A74" s="45" t="s">
        <v>56</v>
      </c>
    </row>
    <row r="75" ht="12.75">
      <c r="A75" s="45" t="s">
        <v>100</v>
      </c>
    </row>
  </sheetData>
  <printOptions horizontalCentered="1" verticalCentered="1"/>
  <pageMargins left="0.82" right="0.26" top="0.42" bottom="0.59" header="0.29" footer="0.46"/>
  <pageSetup fitToHeight="1" fitToWidth="1" orientation="portrait" scale="70" r:id="rId1"/>
</worksheet>
</file>

<file path=xl/worksheets/sheet3.xml><?xml version="1.0" encoding="utf-8"?>
<worksheet xmlns="http://schemas.openxmlformats.org/spreadsheetml/2006/main" xmlns:r="http://schemas.openxmlformats.org/officeDocument/2006/relationships">
  <dimension ref="A2:H57"/>
  <sheetViews>
    <sheetView zoomScale="110" zoomScaleNormal="110" workbookViewId="0" topLeftCell="A2">
      <selection activeCell="C9" sqref="C9"/>
    </sheetView>
  </sheetViews>
  <sheetFormatPr defaultColWidth="9.140625" defaultRowHeight="19.5" customHeight="1"/>
  <cols>
    <col min="1" max="1" width="3.140625" style="0" customWidth="1"/>
    <col min="2" max="2" width="4.421875" style="0" customWidth="1"/>
    <col min="3" max="3" width="36.00390625" style="0" customWidth="1"/>
    <col min="4" max="4" width="9.57421875" style="0" customWidth="1"/>
    <col min="5" max="8" width="8.28125" style="0" customWidth="1"/>
  </cols>
  <sheetData>
    <row r="1" ht="306" customHeight="1" thickBot="1"/>
    <row r="2" spans="1:8" ht="17.25" customHeight="1">
      <c r="A2" s="2" t="s">
        <v>96</v>
      </c>
      <c r="B2" s="3"/>
      <c r="C2" s="3"/>
      <c r="D2" s="3"/>
      <c r="E2" s="3"/>
      <c r="F2" s="3"/>
      <c r="G2" s="3"/>
      <c r="H2" s="4"/>
    </row>
    <row r="3" spans="1:8" ht="15" customHeight="1">
      <c r="A3" s="53" t="s">
        <v>20</v>
      </c>
      <c r="B3" s="54"/>
      <c r="C3" s="54"/>
      <c r="D3" s="54"/>
      <c r="E3" s="54" t="s">
        <v>21</v>
      </c>
      <c r="F3" s="54"/>
      <c r="G3" s="54"/>
      <c r="H3" s="55"/>
    </row>
    <row r="4" spans="1:8" ht="24" customHeight="1">
      <c r="A4" s="5"/>
      <c r="B4" s="6" t="s">
        <v>0</v>
      </c>
      <c r="C4" s="6" t="s">
        <v>1</v>
      </c>
      <c r="D4" s="6" t="s">
        <v>2</v>
      </c>
      <c r="E4" s="7" t="s">
        <v>3</v>
      </c>
      <c r="F4" s="7"/>
      <c r="G4" s="7"/>
      <c r="H4" s="8"/>
    </row>
    <row r="5" spans="1:8" ht="13.5" customHeight="1">
      <c r="A5" s="9">
        <v>1</v>
      </c>
      <c r="B5" s="6" t="s">
        <v>4</v>
      </c>
      <c r="C5" s="6" t="s">
        <v>30</v>
      </c>
      <c r="D5" s="6" t="s">
        <v>83</v>
      </c>
      <c r="E5" s="32">
        <f>2.797*3.281</f>
        <v>9.176957000000002</v>
      </c>
      <c r="F5" s="32">
        <f>2.88*3.281</f>
        <v>9.44928</v>
      </c>
      <c r="G5" s="32">
        <f>3.233*3.281</f>
        <v>10.607473</v>
      </c>
      <c r="H5" s="48">
        <f>3.568*3.281</f>
        <v>11.706608000000001</v>
      </c>
    </row>
    <row r="6" spans="1:8" ht="13.5" customHeight="1">
      <c r="A6" s="9">
        <v>2</v>
      </c>
      <c r="B6" s="12" t="s">
        <v>5</v>
      </c>
      <c r="C6" s="6" t="s">
        <v>29</v>
      </c>
      <c r="D6" s="6" t="s">
        <v>81</v>
      </c>
      <c r="E6" s="32">
        <f>379.4*2204/2240</f>
        <v>373.3025</v>
      </c>
      <c r="F6" s="32">
        <f>403.98*2204/2240</f>
        <v>397.4874642857143</v>
      </c>
      <c r="G6" s="32">
        <f>490.94*2204/2240</f>
        <v>483.0498928571429</v>
      </c>
      <c r="H6" s="48">
        <f>577.9*2204/2240</f>
        <v>568.6123214285714</v>
      </c>
    </row>
    <row r="7" spans="1:8" ht="15" customHeight="1">
      <c r="A7" s="9">
        <v>3</v>
      </c>
      <c r="B7" s="6" t="s">
        <v>6</v>
      </c>
      <c r="C7" s="6" t="s">
        <v>28</v>
      </c>
      <c r="D7" s="6" t="s">
        <v>83</v>
      </c>
      <c r="E7" s="49">
        <f>5.912*3.281</f>
        <v>19.397272</v>
      </c>
      <c r="F7" s="49">
        <f>5.811*3.281</f>
        <v>19.065891</v>
      </c>
      <c r="G7" s="49">
        <f>5.506*3.281</f>
        <v>18.065186</v>
      </c>
      <c r="H7" s="50">
        <f>5.325*3.281</f>
        <v>17.471325</v>
      </c>
    </row>
    <row r="8" spans="1:8" ht="20.25" customHeight="1">
      <c r="A8" s="9">
        <v>4</v>
      </c>
      <c r="B8" s="6" t="s">
        <v>7</v>
      </c>
      <c r="C8" s="6" t="s">
        <v>27</v>
      </c>
      <c r="D8" s="6" t="s">
        <v>83</v>
      </c>
      <c r="E8" s="15">
        <f>4.308*3.281</f>
        <v>14.134548</v>
      </c>
      <c r="F8" s="16">
        <f>E8</f>
        <v>14.134548</v>
      </c>
      <c r="G8" s="16">
        <f>F8</f>
        <v>14.134548</v>
      </c>
      <c r="H8" s="17">
        <f>G8</f>
        <v>14.134548</v>
      </c>
    </row>
    <row r="9" spans="1:8" ht="25.5" customHeight="1">
      <c r="A9" s="9">
        <v>5</v>
      </c>
      <c r="B9" s="6" t="s">
        <v>8</v>
      </c>
      <c r="C9" s="6" t="s">
        <v>19</v>
      </c>
      <c r="D9" s="6" t="s">
        <v>83</v>
      </c>
      <c r="E9" s="18">
        <f>E8-E5</f>
        <v>4.957590999999999</v>
      </c>
      <c r="F9" s="18">
        <f>F8-F5</f>
        <v>4.685268000000001</v>
      </c>
      <c r="G9" s="18">
        <f>G8-G5</f>
        <v>3.527075</v>
      </c>
      <c r="H9" s="19">
        <f>H8-H5</f>
        <v>2.4279399999999995</v>
      </c>
    </row>
    <row r="10" spans="1:8" ht="15" customHeight="1">
      <c r="A10" s="9">
        <v>6</v>
      </c>
      <c r="B10" s="6" t="s">
        <v>9</v>
      </c>
      <c r="C10" s="6" t="s">
        <v>26</v>
      </c>
      <c r="D10" s="6" t="s">
        <v>83</v>
      </c>
      <c r="E10" s="10">
        <f>9.5*3.281</f>
        <v>31.169500000000003</v>
      </c>
      <c r="F10" s="20">
        <f aca="true" t="shared" si="0" ref="F10:H17">E10</f>
        <v>31.169500000000003</v>
      </c>
      <c r="G10" s="20">
        <f t="shared" si="0"/>
        <v>31.169500000000003</v>
      </c>
      <c r="H10" s="21">
        <f t="shared" si="0"/>
        <v>31.169500000000003</v>
      </c>
    </row>
    <row r="11" spans="1:8" ht="22.5" customHeight="1">
      <c r="A11" s="9">
        <v>7</v>
      </c>
      <c r="B11" s="6" t="s">
        <v>10</v>
      </c>
      <c r="C11" s="6" t="s">
        <v>25</v>
      </c>
      <c r="D11" s="6" t="s">
        <v>83</v>
      </c>
      <c r="E11" s="15">
        <f>6.64*3.281</f>
        <v>21.78584</v>
      </c>
      <c r="F11" s="18">
        <f t="shared" si="0"/>
        <v>21.78584</v>
      </c>
      <c r="G11" s="18">
        <f t="shared" si="0"/>
        <v>21.78584</v>
      </c>
      <c r="H11" s="19">
        <f t="shared" si="0"/>
        <v>21.78584</v>
      </c>
    </row>
    <row r="12" spans="1:8" ht="19.5" customHeight="1">
      <c r="A12" s="9">
        <v>8</v>
      </c>
      <c r="B12" s="12" t="s">
        <v>22</v>
      </c>
      <c r="C12" s="6" t="s">
        <v>23</v>
      </c>
      <c r="D12" s="6" t="s">
        <v>24</v>
      </c>
      <c r="E12" s="22">
        <v>27.1</v>
      </c>
      <c r="F12" s="23">
        <f t="shared" si="0"/>
        <v>27.1</v>
      </c>
      <c r="G12" s="23">
        <f t="shared" si="0"/>
        <v>27.1</v>
      </c>
      <c r="H12" s="24">
        <f t="shared" si="0"/>
        <v>27.1</v>
      </c>
    </row>
    <row r="13" spans="1:8" ht="21.75" customHeight="1">
      <c r="A13" s="9">
        <v>9</v>
      </c>
      <c r="B13" s="6" t="s">
        <v>11</v>
      </c>
      <c r="C13" s="6" t="s">
        <v>36</v>
      </c>
      <c r="D13" s="6" t="s">
        <v>12</v>
      </c>
      <c r="E13" s="25">
        <f>(1+COS(E12*PI()/180))/2</f>
        <v>0.9451064023055633</v>
      </c>
      <c r="F13" s="18">
        <f t="shared" si="0"/>
        <v>0.9451064023055633</v>
      </c>
      <c r="G13" s="18">
        <f t="shared" si="0"/>
        <v>0.9451064023055633</v>
      </c>
      <c r="H13" s="19">
        <f t="shared" si="0"/>
        <v>0.9451064023055633</v>
      </c>
    </row>
    <row r="14" spans="1:8" ht="12.75" customHeight="1">
      <c r="A14" s="9">
        <v>10</v>
      </c>
      <c r="B14" s="6" t="s">
        <v>5</v>
      </c>
      <c r="C14" s="6" t="s">
        <v>35</v>
      </c>
      <c r="D14" s="6" t="s">
        <v>83</v>
      </c>
      <c r="E14" s="32">
        <f>2.1*3.281</f>
        <v>6.8901</v>
      </c>
      <c r="F14" s="33">
        <f t="shared" si="0"/>
        <v>6.8901</v>
      </c>
      <c r="G14" s="33">
        <f t="shared" si="0"/>
        <v>6.8901</v>
      </c>
      <c r="H14" s="34">
        <f t="shared" si="0"/>
        <v>6.8901</v>
      </c>
    </row>
    <row r="15" spans="1:8" ht="12.75" customHeight="1">
      <c r="A15" s="9">
        <v>11</v>
      </c>
      <c r="B15" s="6" t="s">
        <v>34</v>
      </c>
      <c r="C15" s="6" t="s">
        <v>33</v>
      </c>
      <c r="D15" s="6" t="s">
        <v>82</v>
      </c>
      <c r="E15" s="26">
        <f>1600*0.98632</f>
        <v>1578.1119999999999</v>
      </c>
      <c r="F15" s="27">
        <f t="shared" si="0"/>
        <v>1578.1119999999999</v>
      </c>
      <c r="G15" s="27">
        <f t="shared" si="0"/>
        <v>1578.1119999999999</v>
      </c>
      <c r="H15" s="28">
        <f t="shared" si="0"/>
        <v>1578.1119999999999</v>
      </c>
    </row>
    <row r="16" spans="1:8" ht="22.5" customHeight="1">
      <c r="A16" s="9">
        <v>12</v>
      </c>
      <c r="B16" s="12" t="s">
        <v>10</v>
      </c>
      <c r="C16" s="6" t="s">
        <v>84</v>
      </c>
      <c r="D16" s="6" t="s">
        <v>12</v>
      </c>
      <c r="E16" s="10">
        <v>0.95</v>
      </c>
      <c r="F16" s="20">
        <f t="shared" si="0"/>
        <v>0.95</v>
      </c>
      <c r="G16" s="20">
        <f t="shared" si="0"/>
        <v>0.95</v>
      </c>
      <c r="H16" s="21">
        <f t="shared" si="0"/>
        <v>0.95</v>
      </c>
    </row>
    <row r="17" spans="1:8" ht="21" customHeight="1">
      <c r="A17" s="9">
        <v>13</v>
      </c>
      <c r="B17" s="6" t="s">
        <v>13</v>
      </c>
      <c r="C17" s="6" t="s">
        <v>85</v>
      </c>
      <c r="D17" s="6" t="s">
        <v>82</v>
      </c>
      <c r="E17" s="29">
        <f>E15*E16</f>
        <v>1499.2063999999998</v>
      </c>
      <c r="F17" s="30">
        <f t="shared" si="0"/>
        <v>1499.2063999999998</v>
      </c>
      <c r="G17" s="30">
        <f t="shared" si="0"/>
        <v>1499.2063999999998</v>
      </c>
      <c r="H17" s="31">
        <f t="shared" si="0"/>
        <v>1499.2063999999998</v>
      </c>
    </row>
    <row r="18" spans="1:8" ht="12" customHeight="1">
      <c r="A18" s="9">
        <v>14</v>
      </c>
      <c r="B18" s="6" t="s">
        <v>14</v>
      </c>
      <c r="C18" s="6" t="s">
        <v>31</v>
      </c>
      <c r="D18" s="6" t="s">
        <v>12</v>
      </c>
      <c r="E18" s="10">
        <v>2</v>
      </c>
      <c r="F18" s="20">
        <f>E18</f>
        <v>2</v>
      </c>
      <c r="G18" s="20">
        <f>F18</f>
        <v>2</v>
      </c>
      <c r="H18" s="21">
        <f>G18</f>
        <v>2</v>
      </c>
    </row>
    <row r="19" spans="1:8" ht="12" customHeight="1">
      <c r="A19" s="9">
        <v>15</v>
      </c>
      <c r="B19" s="6" t="s">
        <v>15</v>
      </c>
      <c r="C19" s="6" t="s">
        <v>80</v>
      </c>
      <c r="D19" s="6" t="s">
        <v>12</v>
      </c>
      <c r="E19" s="32">
        <v>38</v>
      </c>
      <c r="F19" s="33">
        <f>E19</f>
        <v>38</v>
      </c>
      <c r="G19" s="33">
        <f>E19</f>
        <v>38</v>
      </c>
      <c r="H19" s="34">
        <f>E19</f>
        <v>38</v>
      </c>
    </row>
    <row r="20" spans="1:8" ht="15.75" customHeight="1">
      <c r="A20" s="9">
        <v>16</v>
      </c>
      <c r="B20" s="6" t="s">
        <v>16</v>
      </c>
      <c r="C20" s="6" t="s">
        <v>18</v>
      </c>
      <c r="D20" s="6" t="s">
        <v>83</v>
      </c>
      <c r="E20" s="35">
        <f>(E18*((E17*E14)^(2/3))*E13*E11)/(E19*E6*E9/E10)</f>
        <v>8.656804801988683</v>
      </c>
      <c r="F20" s="35">
        <f>(F18*((F17*F14)^(2/3))*F13*F11)/(F19*F6*F9/F10)</f>
        <v>8.602631966645426</v>
      </c>
      <c r="G20" s="35">
        <f>(G18*((G17*G14)^(2/3))*G13*G11)/(G19*G6*G9/G10)</f>
        <v>9.403348530199548</v>
      </c>
      <c r="H20" s="36">
        <f>(H18*((H17*H14)^(2/3))*H13*H11)/(H19*H6*H9/H10)</f>
        <v>11.604728962675626</v>
      </c>
    </row>
    <row r="21" spans="1:8" ht="24" customHeight="1" thickBot="1">
      <c r="A21" s="37">
        <v>17</v>
      </c>
      <c r="B21" s="38" t="s">
        <v>17</v>
      </c>
      <c r="C21" s="38" t="s">
        <v>32</v>
      </c>
      <c r="D21" s="38" t="s">
        <v>83</v>
      </c>
      <c r="E21" s="39">
        <f>E7-E20</f>
        <v>10.740467198011318</v>
      </c>
      <c r="F21" s="39">
        <f>F7-F20</f>
        <v>10.463259033354575</v>
      </c>
      <c r="G21" s="39">
        <f>G7-G20</f>
        <v>8.661837469800453</v>
      </c>
      <c r="H21" s="40">
        <f>H7-H20</f>
        <v>5.866596037324374</v>
      </c>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57" ht="19.5" customHeight="1">
      <c r="E57" s="1"/>
    </row>
  </sheetData>
  <mergeCells count="2">
    <mergeCell ref="A3:D3"/>
    <mergeCell ref="E3:H3"/>
  </mergeCells>
  <printOptions gridLines="1"/>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31">
      <selection activeCell="J25" sqref="J25"/>
    </sheetView>
  </sheetViews>
  <sheetFormatPr defaultColWidth="9.140625" defaultRowHeight="12.75"/>
  <sheetData/>
  <printOptions gridLines="1"/>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2004-07-01T08:33:18Z</cp:lastPrinted>
  <dcterms:created xsi:type="dcterms:W3CDTF">2004-06-26T11:10:36Z</dcterms:created>
  <dcterms:modified xsi:type="dcterms:W3CDTF">2004-07-30T14:02:55Z</dcterms:modified>
  <cp:category/>
  <cp:version/>
  <cp:contentType/>
  <cp:contentStatus/>
</cp:coreProperties>
</file>